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27"/>
  <workbookPr/>
  <xr:revisionPtr revIDLastSave="0" documentId="8_{BF7C75A2-A5A3-48EE-A95B-37CBD31CA5FD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106 AH FOI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3" l="1"/>
  <c r="H21" i="3"/>
  <c r="H22" i="3"/>
  <c r="H23" i="3"/>
  <c r="H16" i="3"/>
  <c r="H19" i="3"/>
  <c r="D15" i="3"/>
  <c r="H8" i="3"/>
  <c r="F18" i="3"/>
  <c r="F17" i="3"/>
  <c r="H3" i="3"/>
  <c r="H4" i="3"/>
  <c r="H5" i="3"/>
  <c r="H6" i="3"/>
  <c r="H7" i="3"/>
  <c r="H9" i="3"/>
  <c r="H10" i="3"/>
  <c r="H11" i="3"/>
  <c r="H12" i="3"/>
  <c r="H13" i="3"/>
  <c r="H14" i="3"/>
  <c r="H17" i="3"/>
  <c r="H15" i="3"/>
  <c r="H18" i="3"/>
  <c r="H2" i="3"/>
</calcChain>
</file>

<file path=xl/sharedStrings.xml><?xml version="1.0" encoding="utf-8"?>
<sst xmlns="http://schemas.openxmlformats.org/spreadsheetml/2006/main" count="74" uniqueCount="54">
  <si>
    <t>Planning Reference</t>
  </si>
  <si>
    <t>Completions and Site Name</t>
  </si>
  <si>
    <t>S106 Agreement</t>
  </si>
  <si>
    <t>S106 AH Total</t>
  </si>
  <si>
    <t>AH Delivered</t>
  </si>
  <si>
    <t>AH Development</t>
  </si>
  <si>
    <t>Yet to be delivered</t>
  </si>
  <si>
    <t>Delivery %</t>
  </si>
  <si>
    <t>12/03278/FUL</t>
  </si>
  <si>
    <t>Former Cowley Community Centre</t>
  </si>
  <si>
    <t>Yes</t>
  </si>
  <si>
    <t>14/01770/FUL</t>
  </si>
  <si>
    <t xml:space="preserve">Leiden Road </t>
  </si>
  <si>
    <t>12/03280/FUL</t>
  </si>
  <si>
    <t>Northway Centre, Maltfield Road</t>
  </si>
  <si>
    <t>15/03328/FUL</t>
  </si>
  <si>
    <t>Former Travis Perkins Site</t>
  </si>
  <si>
    <t>12/03281/FUL</t>
  </si>
  <si>
    <t>Former Community Centre, Westlands Drive</t>
  </si>
  <si>
    <t>16/01225/FUL</t>
  </si>
  <si>
    <t>Temple Cowley Pools</t>
  </si>
  <si>
    <t>15/02512/FUL</t>
  </si>
  <si>
    <t>Abbey Road</t>
  </si>
  <si>
    <t>Yes on outline app.</t>
  </si>
  <si>
    <t>15/03642/RES</t>
  </si>
  <si>
    <t>Barton Park Phase 1</t>
  </si>
  <si>
    <t>18/03384/FUL</t>
  </si>
  <si>
    <t>15-17 Elsfield Hall, Elsfield Way, Oxford, OX2 8EP</t>
  </si>
  <si>
    <t>18/03385/FUL</t>
  </si>
  <si>
    <t>Cumberlege House, Cumberlege Close, Oxford, OX3 0QW</t>
  </si>
  <si>
    <t>20/01086/RES and 18/03330/OUT</t>
  </si>
  <si>
    <t>William Morris Close Sports Ground</t>
  </si>
  <si>
    <t>17/03050/FUL</t>
  </si>
  <si>
    <t>Land North of Littlemore Mental Health Centre (St Nicholas Place)</t>
  </si>
  <si>
    <t>18/00966/RES</t>
  </si>
  <si>
    <t xml:space="preserve">Former Wolvercote Paper Mill </t>
  </si>
  <si>
    <t>18/02303/RES</t>
  </si>
  <si>
    <t xml:space="preserve">Site South of Armstrong Road, Littlemore Park </t>
  </si>
  <si>
    <t>18/03370/FUL and 18/03369/FUL</t>
  </si>
  <si>
    <t>Simon House and Gibbs Crescent</t>
  </si>
  <si>
    <t>19/00518/RES</t>
  </si>
  <si>
    <t xml:space="preserve">Barton Park Phase 3 </t>
  </si>
  <si>
    <t>21/01449/FUL</t>
  </si>
  <si>
    <t xml:space="preserve">St Frideswide Farm </t>
  </si>
  <si>
    <t>21/02580/FUL</t>
  </si>
  <si>
    <t>Marston Paddocks</t>
  </si>
  <si>
    <t>20/03034/FUL</t>
  </si>
  <si>
    <t>Hill View Farm, Mill lane</t>
  </si>
  <si>
    <t>21/01217/FUL</t>
  </si>
  <si>
    <t>Almonds Farm, land west of Mill Lane, Marston</t>
  </si>
  <si>
    <t>21/03328/OUTFUL</t>
  </si>
  <si>
    <t>Northfield House, Sandy Lane</t>
  </si>
  <si>
    <t>21/01176/FUL</t>
  </si>
  <si>
    <t>Former Dominion Oil Site Railway Lane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</si>
</sst>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Calibri"/>
    </font>
    <font>
      <sz val="11"/>
      <color theme="1"/>
      <name val="Calibri"/>
    </font>
    <font>
      <sz val="11"/>
      <color rgb="FF242424"/>
      <name val="Calibri"/>
    </font>
    <font>
      <b/>
      <sz val="11"/>
      <color rgb="FF000000"/>
      <name val="Calibri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/>
    <xf numFmtId="0" fontId="4" fillId="0" borderId="1" xfId="0" applyFont="1" applyBorder="1"/>
    <xf numFmtId="2" fontId="4" fillId="0" borderId="1" xfId="0" applyNumberFormat="1" applyFont="1" applyBorder="1"/>
    <xf numFmtId="0" fontId="3" fillId="0" borderId="1" xfId="0" applyFont="1" applyBorder="1" applyAlignment="1">
      <alignment wrapText="1"/>
    </xf>
    <xf numFmtId="0" fontId="6" fillId="0" borderId="1" xfId="0" applyFont="1" applyBorder="1"/>
    <xf numFmtId="2" fontId="0" fillId="0" borderId="1" xfId="0" applyNumberFormat="1" applyBorder="1"/>
    <xf numFmtId="9" fontId="4" fillId="0" borderId="1" xfId="0" applyNumberFormat="1" applyFont="1" applyBorder="1"/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Protection="1">
      <protection locked="0"/>
    </xf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/>
    <xf numFmtId="2" fontId="3" fillId="0" borderId="3" xfId="0" applyNumberFormat="1" applyFont="1" applyBorder="1"/>
    <xf numFmtId="2" fontId="3" fillId="0" borderId="2" xfId="0" applyNumberFormat="1" applyFont="1" applyBorder="1"/>
    <xf numFmtId="9" fontId="3" fillId="0" borderId="3" xfId="0" applyNumberFormat="1" applyFont="1" applyBorder="1"/>
  </cellXfs>
  <cellStyles count="1">
    <cellStyle name="Normal" xfId="0" builtinId="0"/>
  </cellStyles>
  <dxfs count="4"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" formatCode="0.00"/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F90AB1-118E-427B-B81F-FB38A666F86D}" name="Table3" displayName="Table3" ref="A1:H23" totalsRowShown="0" headerRowDxfId="2" headerRowBorderDxfId="0" tableBorderDxfId="1">
  <autoFilter ref="A1:H23" xr:uid="{E6F90AB1-118E-427B-B81F-FB38A666F86D}"/>
  <tableColumns count="8">
    <tableColumn id="1" xr3:uid="{A69C29DD-EFD9-4C87-BD8A-F53EDFF51CDA}" name="Planning Reference"/>
    <tableColumn id="2" xr3:uid="{5D628096-59A2-49D9-99AC-9ECC6E4C6B0A}" name="Completions and Site Name"/>
    <tableColumn id="3" xr3:uid="{816D9CB9-A7D2-46E9-BB96-3B8A1BAB398E}" name="S106 Agreement"/>
    <tableColumn id="4" xr3:uid="{102C043C-C7EA-45F7-8E74-A4AB6BB154EA}" name="S106 AH Total"/>
    <tableColumn id="5" xr3:uid="{B7E783DB-148B-41CC-B538-BABC03403960}" name="AH Delivered"/>
    <tableColumn id="6" xr3:uid="{AB6EB0E7-EEB9-4322-8510-2D872E46A2B5}" name="AH Development"/>
    <tableColumn id="7" xr3:uid="{FCC04690-C1D6-45F4-AC75-92B38B32C8FF}" name="Yet to be delivered"/>
    <tableColumn id="8" xr3:uid="{708D8B00-0C93-47F6-9741-DE8EF7952261}" name="Delivery %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EE189-1313-42B5-8033-E8CCE478F0C3}">
  <dimension ref="A1:H23"/>
  <sheetViews>
    <sheetView tabSelected="1" workbookViewId="0">
      <selection activeCell="B18" sqref="B18"/>
    </sheetView>
  </sheetViews>
  <sheetFormatPr defaultRowHeight="15"/>
  <cols>
    <col min="1" max="1" width="18" bestFit="1" customWidth="1"/>
    <col min="2" max="2" width="63" bestFit="1" customWidth="1"/>
    <col min="3" max="3" width="18.28515625" bestFit="1" customWidth="1"/>
    <col min="4" max="4" width="16" bestFit="1" customWidth="1"/>
    <col min="5" max="5" width="15.140625" bestFit="1" customWidth="1"/>
    <col min="6" max="6" width="18.7109375" bestFit="1" customWidth="1"/>
    <col min="7" max="7" width="20.5703125" bestFit="1" customWidth="1"/>
    <col min="8" max="8" width="12.85546875" bestFit="1" customWidth="1"/>
  </cols>
  <sheetData>
    <row r="1" spans="1:8" ht="30.75">
      <c r="A1" s="15" t="s">
        <v>0</v>
      </c>
      <c r="B1" s="16" t="s">
        <v>1</v>
      </c>
      <c r="C1" s="17" t="s">
        <v>2</v>
      </c>
      <c r="D1" s="18" t="s">
        <v>3</v>
      </c>
      <c r="E1" s="19" t="s">
        <v>4</v>
      </c>
      <c r="F1" s="19" t="s">
        <v>5</v>
      </c>
      <c r="G1" s="20" t="s">
        <v>6</v>
      </c>
      <c r="H1" s="21" t="s">
        <v>7</v>
      </c>
    </row>
    <row r="2" spans="1:8">
      <c r="A2" s="9" t="s">
        <v>8</v>
      </c>
      <c r="B2" s="6" t="s">
        <v>9</v>
      </c>
      <c r="C2" s="6" t="s">
        <v>10</v>
      </c>
      <c r="D2" s="6">
        <v>20</v>
      </c>
      <c r="E2" s="7">
        <v>20</v>
      </c>
      <c r="F2" s="7">
        <v>0</v>
      </c>
      <c r="G2" s="7">
        <v>0</v>
      </c>
      <c r="H2" s="11">
        <f>Table3[[#This Row],[AH Delivered]]/Table3[[#This Row],[S106 AH Total]]</f>
        <v>1</v>
      </c>
    </row>
    <row r="3" spans="1:8">
      <c r="A3" s="9" t="s">
        <v>11</v>
      </c>
      <c r="B3" s="6" t="s">
        <v>12</v>
      </c>
      <c r="C3" s="6" t="s">
        <v>10</v>
      </c>
      <c r="D3" s="6">
        <v>10</v>
      </c>
      <c r="E3" s="7">
        <v>10</v>
      </c>
      <c r="F3" s="7">
        <v>0</v>
      </c>
      <c r="G3" s="7">
        <v>0</v>
      </c>
      <c r="H3" s="11">
        <f>Table3[[#This Row],[AH Delivered]]/Table3[[#This Row],[S106 AH Total]]</f>
        <v>1</v>
      </c>
    </row>
    <row r="4" spans="1:8">
      <c r="A4" s="8" t="s">
        <v>13</v>
      </c>
      <c r="B4" s="5" t="s">
        <v>14</v>
      </c>
      <c r="C4" s="6" t="s">
        <v>10</v>
      </c>
      <c r="D4" s="6"/>
      <c r="E4" s="7">
        <v>27</v>
      </c>
      <c r="F4" s="7">
        <v>0</v>
      </c>
      <c r="G4" s="7">
        <v>0</v>
      </c>
      <c r="H4" s="11" t="e">
        <f>Table3[[#This Row],[AH Delivered]]/Table3[[#This Row],[S106 AH Total]]</f>
        <v>#DIV/0!</v>
      </c>
    </row>
    <row r="5" spans="1:8">
      <c r="A5" s="9" t="s">
        <v>15</v>
      </c>
      <c r="B5" s="6" t="s">
        <v>16</v>
      </c>
      <c r="C5" s="6" t="s">
        <v>10</v>
      </c>
      <c r="D5" s="6">
        <v>12</v>
      </c>
      <c r="E5" s="7">
        <v>12</v>
      </c>
      <c r="F5" s="7">
        <v>0</v>
      </c>
      <c r="G5" s="7">
        <v>0</v>
      </c>
      <c r="H5" s="11">
        <f>Table3[[#This Row],[AH Delivered]]/Table3[[#This Row],[S106 AH Total]]</f>
        <v>1</v>
      </c>
    </row>
    <row r="6" spans="1:8">
      <c r="A6" s="9" t="s">
        <v>17</v>
      </c>
      <c r="B6" s="6" t="s">
        <v>18</v>
      </c>
      <c r="C6" s="6" t="s">
        <v>10</v>
      </c>
      <c r="D6" s="6">
        <v>21</v>
      </c>
      <c r="E6" s="7">
        <v>21</v>
      </c>
      <c r="F6" s="7">
        <v>0</v>
      </c>
      <c r="G6" s="7">
        <v>0</v>
      </c>
      <c r="H6" s="11">
        <f>Table3[[#This Row],[AH Delivered]]/Table3[[#This Row],[S106 AH Total]]</f>
        <v>1</v>
      </c>
    </row>
    <row r="7" spans="1:8">
      <c r="A7" s="9" t="s">
        <v>19</v>
      </c>
      <c r="B7" s="6" t="s">
        <v>20</v>
      </c>
      <c r="C7" s="6" t="s">
        <v>10</v>
      </c>
      <c r="D7" s="6">
        <v>24</v>
      </c>
      <c r="E7" s="7">
        <v>24</v>
      </c>
      <c r="F7" s="7">
        <v>0</v>
      </c>
      <c r="G7" s="7">
        <v>0</v>
      </c>
      <c r="H7" s="11">
        <f>Table3[[#This Row],[AH Delivered]]/Table3[[#This Row],[S106 AH Total]]</f>
        <v>1</v>
      </c>
    </row>
    <row r="8" spans="1:8">
      <c r="A8" s="13" t="s">
        <v>21</v>
      </c>
      <c r="B8" s="6" t="s">
        <v>22</v>
      </c>
      <c r="C8" s="6" t="s">
        <v>23</v>
      </c>
      <c r="D8" s="6">
        <v>6</v>
      </c>
      <c r="E8" s="7">
        <v>6</v>
      </c>
      <c r="F8" s="7">
        <v>0</v>
      </c>
      <c r="G8" s="7">
        <v>0</v>
      </c>
      <c r="H8" s="11">
        <f>Table3[[#This Row],[AH Delivered]]/Table3[[#This Row],[S106 AH Total]]</f>
        <v>1</v>
      </c>
    </row>
    <row r="9" spans="1:8">
      <c r="A9" s="8" t="s">
        <v>24</v>
      </c>
      <c r="B9" s="6" t="s">
        <v>25</v>
      </c>
      <c r="C9" s="6" t="s">
        <v>23</v>
      </c>
      <c r="D9" s="6">
        <v>95</v>
      </c>
      <c r="E9" s="7">
        <v>95</v>
      </c>
      <c r="F9" s="7">
        <v>0</v>
      </c>
      <c r="G9" s="7">
        <v>0</v>
      </c>
      <c r="H9" s="11">
        <f>Table3[[#This Row],[AH Delivered]]/Table3[[#This Row],[S106 AH Total]]</f>
        <v>1</v>
      </c>
    </row>
    <row r="10" spans="1:8">
      <c r="A10" s="8" t="s">
        <v>26</v>
      </c>
      <c r="B10" s="6" t="s">
        <v>27</v>
      </c>
      <c r="C10" s="6" t="s">
        <v>10</v>
      </c>
      <c r="D10" s="7">
        <v>26</v>
      </c>
      <c r="E10" s="7">
        <v>26</v>
      </c>
      <c r="F10" s="7">
        <v>0</v>
      </c>
      <c r="G10" s="7">
        <v>0</v>
      </c>
      <c r="H10" s="11">
        <f>Table3[[#This Row],[AH Delivered]]/Table3[[#This Row],[S106 AH Total]]</f>
        <v>1</v>
      </c>
    </row>
    <row r="11" spans="1:8">
      <c r="A11" s="8" t="s">
        <v>28</v>
      </c>
      <c r="B11" s="6" t="s">
        <v>29</v>
      </c>
      <c r="C11" s="6" t="s">
        <v>10</v>
      </c>
      <c r="D11" s="6">
        <v>9</v>
      </c>
      <c r="E11" s="7">
        <v>9</v>
      </c>
      <c r="F11" s="7">
        <v>0</v>
      </c>
      <c r="G11" s="7">
        <v>0</v>
      </c>
      <c r="H11" s="11">
        <f>Table3[[#This Row],[AH Delivered]]/Table3[[#This Row],[S106 AH Total]]</f>
        <v>1</v>
      </c>
    </row>
    <row r="12" spans="1:8" ht="30.75">
      <c r="A12" s="8" t="s">
        <v>30</v>
      </c>
      <c r="B12" s="6" t="s">
        <v>31</v>
      </c>
      <c r="C12" s="6" t="s">
        <v>10</v>
      </c>
      <c r="D12" s="6">
        <v>43</v>
      </c>
      <c r="E12" s="7">
        <v>86</v>
      </c>
      <c r="F12" s="7">
        <v>0</v>
      </c>
      <c r="G12" s="7">
        <v>0</v>
      </c>
      <c r="H12" s="11">
        <f>Table3[[#This Row],[AH Delivered]]/Table3[[#This Row],[S106 AH Total]]</f>
        <v>2</v>
      </c>
    </row>
    <row r="13" spans="1:8">
      <c r="A13" s="8" t="s">
        <v>32</v>
      </c>
      <c r="B13" s="6" t="s">
        <v>33</v>
      </c>
      <c r="C13" s="6" t="s">
        <v>10</v>
      </c>
      <c r="D13" s="6">
        <v>70</v>
      </c>
      <c r="E13" s="7">
        <v>70</v>
      </c>
      <c r="F13" s="7">
        <v>0</v>
      </c>
      <c r="G13" s="7">
        <v>0</v>
      </c>
      <c r="H13" s="11">
        <f>Table3[[#This Row],[AH Delivered]]/Table3[[#This Row],[S106 AH Total]]</f>
        <v>1</v>
      </c>
    </row>
    <row r="14" spans="1:8">
      <c r="A14" s="8" t="s">
        <v>34</v>
      </c>
      <c r="B14" s="6" t="s">
        <v>35</v>
      </c>
      <c r="C14" s="6" t="s">
        <v>10</v>
      </c>
      <c r="D14" s="6">
        <v>97</v>
      </c>
      <c r="E14" s="7">
        <v>97</v>
      </c>
      <c r="F14" s="7">
        <v>0</v>
      </c>
      <c r="G14" s="7">
        <v>0</v>
      </c>
      <c r="H14" s="11">
        <f>Table3[[#This Row],[AH Delivered]]/Table3[[#This Row],[S106 AH Total]]</f>
        <v>1</v>
      </c>
    </row>
    <row r="15" spans="1:8">
      <c r="A15" s="8" t="s">
        <v>36</v>
      </c>
      <c r="B15" s="6" t="s">
        <v>37</v>
      </c>
      <c r="C15" s="6" t="s">
        <v>23</v>
      </c>
      <c r="D15" s="6">
        <f>270/2</f>
        <v>135</v>
      </c>
      <c r="E15" s="7">
        <v>273</v>
      </c>
      <c r="F15" s="7">
        <v>0</v>
      </c>
      <c r="G15" s="7">
        <v>0</v>
      </c>
      <c r="H15" s="11">
        <f>Table3[[#This Row],[AH Delivered]]/Table3[[#This Row],[S106 AH Total]]</f>
        <v>2.0222222222222221</v>
      </c>
    </row>
    <row r="16" spans="1:8" ht="24">
      <c r="A16" s="12" t="s">
        <v>38</v>
      </c>
      <c r="B16" s="1" t="s">
        <v>39</v>
      </c>
      <c r="C16" s="1" t="s">
        <v>10</v>
      </c>
      <c r="D16" s="1">
        <v>97</v>
      </c>
      <c r="E16" s="1">
        <v>140</v>
      </c>
      <c r="F16" s="7">
        <v>0</v>
      </c>
      <c r="G16" s="7">
        <v>0</v>
      </c>
      <c r="H16" s="11">
        <f>Table3[[#This Row],[AH Delivered]]/Table3[[#This Row],[S106 AH Total]]</f>
        <v>1.4432989690721649</v>
      </c>
    </row>
    <row r="17" spans="1:8">
      <c r="A17" s="9" t="s">
        <v>40</v>
      </c>
      <c r="B17" s="6" t="s">
        <v>41</v>
      </c>
      <c r="C17" s="6" t="s">
        <v>23</v>
      </c>
      <c r="D17" s="6">
        <v>83</v>
      </c>
      <c r="E17" s="7">
        <v>65</v>
      </c>
      <c r="F17" s="7">
        <f>83-Table3[[#This Row],[AH Delivered]]</f>
        <v>18</v>
      </c>
      <c r="G17" s="7">
        <v>0</v>
      </c>
      <c r="H17" s="11">
        <f>Table3[[#This Row],[AH Delivered]]/Table3[[#This Row],[S106 AH Total]]</f>
        <v>0.7831325301204819</v>
      </c>
    </row>
    <row r="18" spans="1:8">
      <c r="A18" s="9" t="s">
        <v>42</v>
      </c>
      <c r="B18" s="6" t="s">
        <v>43</v>
      </c>
      <c r="C18" s="6" t="s">
        <v>10</v>
      </c>
      <c r="D18" s="6">
        <v>67</v>
      </c>
      <c r="E18" s="7">
        <v>4</v>
      </c>
      <c r="F18" s="7">
        <f>67-Table3[[#This Row],[AH Delivered]]</f>
        <v>63</v>
      </c>
      <c r="G18" s="7">
        <v>0</v>
      </c>
      <c r="H18" s="11">
        <f>Table3[[#This Row],[AH Delivered]]/Table3[[#This Row],[S106 AH Total]]</f>
        <v>5.9701492537313432E-2</v>
      </c>
    </row>
    <row r="19" spans="1:8">
      <c r="A19" s="12" t="s">
        <v>44</v>
      </c>
      <c r="B19" s="1" t="s">
        <v>45</v>
      </c>
      <c r="C19" s="1" t="s">
        <v>10</v>
      </c>
      <c r="D19" s="1">
        <v>19</v>
      </c>
      <c r="E19" s="7">
        <v>0</v>
      </c>
      <c r="F19" s="7">
        <v>0</v>
      </c>
      <c r="G19" s="10">
        <v>19</v>
      </c>
      <c r="H19" s="11">
        <f>Table3[[#This Row],[AH Delivered]]/Table3[[#This Row],[S106 AH Total]]</f>
        <v>0</v>
      </c>
    </row>
    <row r="20" spans="1:8">
      <c r="A20" s="12" t="s">
        <v>46</v>
      </c>
      <c r="B20" s="4" t="s">
        <v>47</v>
      </c>
      <c r="C20" s="1" t="s">
        <v>10</v>
      </c>
      <c r="D20" s="1">
        <v>79</v>
      </c>
      <c r="E20" s="7">
        <v>0</v>
      </c>
      <c r="F20" s="7">
        <v>0</v>
      </c>
      <c r="G20" s="10">
        <v>79</v>
      </c>
      <c r="H20" s="11">
        <f>Table3[[#This Row],[AH Delivered]]/Table3[[#This Row],[S106 AH Total]]</f>
        <v>0</v>
      </c>
    </row>
    <row r="21" spans="1:8">
      <c r="A21" s="12" t="s">
        <v>48</v>
      </c>
      <c r="B21" s="4" t="s">
        <v>49</v>
      </c>
      <c r="C21" s="1" t="s">
        <v>10</v>
      </c>
      <c r="D21" s="1">
        <v>80</v>
      </c>
      <c r="E21" s="7">
        <v>0</v>
      </c>
      <c r="F21" s="7">
        <v>0</v>
      </c>
      <c r="G21" s="10">
        <v>80</v>
      </c>
      <c r="H21" s="11">
        <f>Table3[[#This Row],[AH Delivered]]/Table3[[#This Row],[S106 AH Total]]</f>
        <v>0</v>
      </c>
    </row>
    <row r="22" spans="1:8">
      <c r="A22" s="14" t="s">
        <v>50</v>
      </c>
      <c r="B22" s="2" t="s">
        <v>51</v>
      </c>
      <c r="C22" s="1" t="s">
        <v>10</v>
      </c>
      <c r="D22" s="1">
        <v>51</v>
      </c>
      <c r="E22" s="7">
        <v>0</v>
      </c>
      <c r="F22" s="7">
        <v>0</v>
      </c>
      <c r="G22" s="10">
        <v>51</v>
      </c>
      <c r="H22" s="11">
        <f>Table3[[#This Row],[AH Delivered]]/Table3[[#This Row],[S106 AH Total]]</f>
        <v>0</v>
      </c>
    </row>
    <row r="23" spans="1:8">
      <c r="A23" s="14" t="s">
        <v>52</v>
      </c>
      <c r="B23" s="3" t="s">
        <v>53</v>
      </c>
      <c r="C23" s="1" t="s">
        <v>10</v>
      </c>
      <c r="D23" s="1">
        <v>90</v>
      </c>
      <c r="E23" s="7">
        <v>0</v>
      </c>
      <c r="F23" s="7">
        <v>0</v>
      </c>
      <c r="G23" s="10">
        <v>90</v>
      </c>
      <c r="H23" s="11">
        <f>Table3[[#This Row],[AH Delivered]]/Table3[[#This Row],[S106 AH Total]]</f>
        <v>0</v>
      </c>
    </row>
  </sheetData>
  <conditionalFormatting sqref="A1:A15 A17:A18">
    <cfRule type="duplicateValues" dxfId="3" priority="9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b32180-f6be-4156-bd87-94caf0a8a105" xsi:nil="true"/>
    <SharedWithUsers xmlns="deb32180-f6be-4156-bd87-94caf0a8a105">
      <UserInfo>
        <DisplayName>WILLIAMS Rachel</DisplayName>
        <AccountId>31</AccountId>
        <AccountType/>
      </UserInfo>
      <UserInfo>
        <DisplayName>NGUYEN Lan</DisplayName>
        <AccountId>24</AccountId>
        <AccountType/>
      </UserInfo>
      <UserInfo>
        <DisplayName>NIXON Rachel</DisplayName>
        <AccountId>23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BF8FC6A0F074E806251DA7E1B425A" ma:contentTypeVersion="17" ma:contentTypeDescription="Create a new document." ma:contentTypeScope="" ma:versionID="e64d2c4747ec2946614bb4ff508873d9">
  <xsd:schema xmlns:xsd="http://www.w3.org/2001/XMLSchema" xmlns:xs="http://www.w3.org/2001/XMLSchema" xmlns:p="http://schemas.microsoft.com/office/2006/metadata/properties" xmlns:ns2="3a4bcc9d-2574-4af6-ad8f-d0baa2bb729f" xmlns:ns3="deb32180-f6be-4156-bd87-94caf0a8a105" targetNamespace="http://schemas.microsoft.com/office/2006/metadata/properties" ma:root="true" ma:fieldsID="14d84f844f67f428ba72a64a904833ce" ns2:_="" ns3:_="">
    <xsd:import namespace="3a4bcc9d-2574-4af6-ad8f-d0baa2bb729f"/>
    <xsd:import namespace="deb32180-f6be-4156-bd87-94caf0a8a1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cc9d-2574-4af6-ad8f-d0baa2bb72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32180-f6be-4156-bd87-94caf0a8a10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94f7ef52-d20e-4112-ad12-462daea79328}" ma:internalName="TaxCatchAll" ma:showField="CatchAllData" ma:web="deb32180-f6be-4156-bd87-94caf0a8a1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A2A78F-27AC-4FD6-969B-F5048F46002A}"/>
</file>

<file path=customXml/itemProps2.xml><?xml version="1.0" encoding="utf-8"?>
<ds:datastoreItem xmlns:ds="http://schemas.openxmlformats.org/officeDocument/2006/customXml" ds:itemID="{BCE2B2FA-B290-455A-97EF-1F22CA42193B}"/>
</file>

<file path=customXml/itemProps3.xml><?xml version="1.0" encoding="utf-8"?>
<ds:datastoreItem xmlns:ds="http://schemas.openxmlformats.org/officeDocument/2006/customXml" ds:itemID="{2496D202-1AF5-412A-8F60-CF174888AE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2024-06-25T10:52:55Z</dcterms:created>
  <dcterms:modified xsi:type="dcterms:W3CDTF">2024-07-03T13:43:24Z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0x01010022BBF8FC6A0F074E806251DA7E1B425A</vt:lpwstr>
  </property>
</Properties>
</file>